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bv47\Desktop\"/>
    </mc:Choice>
  </mc:AlternateContent>
  <xr:revisionPtr revIDLastSave="0" documentId="13_ncr:1_{A231C872-0E82-44F8-870B-485A090C8F3B}" xr6:coauthVersionLast="47" xr6:coauthVersionMax="47" xr10:uidLastSave="{00000000-0000-0000-0000-000000000000}"/>
  <bookViews>
    <workbookView xWindow="-90" yWindow="0" windowWidth="9780" windowHeight="1017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<sst xmlns="http://schemas.openxmlformats.org/spreadsheetml/2006/main" count="49" uniqueCount="38">
  <si>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</si>
  <si>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</si>
  <si>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</si>
  <si>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</si>
  <si>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</si>
  <si>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</si>
  <si>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</si>
  <si>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</si>
  <si>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</si>
  <si>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</si>
  <si>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</si>
  <si>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</si>
  <si>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</si>
  <si>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</si>
  <si>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</si>
  <si>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</si>
  <si>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</si>
  <si>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</si>
  <si>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</si>
  <si>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</si>
  <si>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</si>
  <si>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</si>
  <si>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</si>
  <si>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</si>
  <si>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</si>
  <si>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</si>
  <si>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</si>
  <si>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</si>
  <si>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</si>
  <si>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</si>
  <si>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</si>
  <si>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</si>
  <si>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</si>
  <si>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</si>
  <si>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</si>
  <si>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</si>
  <si>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USDJYP</t>
    <phoneticPr fontId="1"/>
  </si>
  <si>
    <t>日足</t>
    <rPh sb="0" eb="1">
      <t>ヒ</t>
    </rPh>
    <rPh sb="1" eb="2">
      <t>アシ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</si>
</sst>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6</xdr:col>
      <xdr:colOff>303182</xdr:colOff>
      <xdr:row>26</xdr:row>
      <xdr:rowOff>128156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E3BDA9A-EF51-D23F-3122-9E0E49F9B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822896" cy="48452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6</xdr:col>
      <xdr:colOff>557196</xdr:colOff>
      <xdr:row>59</xdr:row>
      <xdr:rowOff>2103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A2C8087-940D-952D-9AF0-AF6B8EE93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80000"/>
          <a:ext cx="4076910" cy="562638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6</xdr:col>
      <xdr:colOff>296832</xdr:colOff>
      <xdr:row>86</xdr:row>
      <xdr:rowOff>51952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F3E032CB-0314-78D8-A0F8-1EA25B784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85714"/>
          <a:ext cx="3816546" cy="47690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5</xdr:col>
      <xdr:colOff>348510</xdr:colOff>
      <xdr:row>113</xdr:row>
      <xdr:rowOff>58302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75BD8D1-CCD4-7C2A-6718-5EAA071A9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784286"/>
          <a:ext cx="3251367" cy="47754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7</xdr:col>
      <xdr:colOff>137199</xdr:colOff>
      <xdr:row>140</xdr:row>
      <xdr:rowOff>83704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0153B511-D315-122A-D024-7BBDF6E97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682857"/>
          <a:ext cx="4273770" cy="48008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141</xdr:row>
      <xdr:rowOff>0</xdr:rowOff>
    </xdr:from>
    <xdr:to>
      <xdr:col>6</xdr:col>
      <xdr:colOff>246030</xdr:colOff>
      <xdr:row>166</xdr:row>
      <xdr:rowOff>176228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D00A245B-E325-A6BA-CEFE-C8BBAC7AD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581429"/>
          <a:ext cx="3765744" cy="47119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168</xdr:row>
      <xdr:rowOff>0</xdr:rowOff>
    </xdr:from>
    <xdr:to>
      <xdr:col>7</xdr:col>
      <xdr:colOff>73695</xdr:colOff>
      <xdr:row>197</xdr:row>
      <xdr:rowOff>66495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CE7BF527-2433-EDD2-0444-0F6AD317D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00"/>
          <a:ext cx="4210266" cy="53279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0</xdr:rowOff>
    </xdr:from>
    <xdr:to>
      <xdr:col>5</xdr:col>
      <xdr:colOff>272306</xdr:colOff>
      <xdr:row>224</xdr:row>
      <xdr:rowOff>51952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B38C7373-324E-B217-2AB6-7C919F077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922857"/>
          <a:ext cx="3175163" cy="47690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225</xdr:row>
      <xdr:rowOff>0</xdr:rowOff>
    </xdr:from>
    <xdr:to>
      <xdr:col>6</xdr:col>
      <xdr:colOff>379386</xdr:colOff>
      <xdr:row>251</xdr:row>
      <xdr:rowOff>51953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D8858F20-21A1-505A-334E-4EB1AB11DB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821429"/>
          <a:ext cx="3899100" cy="47690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252</xdr:row>
      <xdr:rowOff>0</xdr:rowOff>
    </xdr:from>
    <xdr:to>
      <xdr:col>6</xdr:col>
      <xdr:colOff>163475</xdr:colOff>
      <xdr:row>278</xdr:row>
      <xdr:rowOff>13850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089F2186-555F-CE9B-5E3A-E77A721E3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00"/>
          <a:ext cx="3683189" cy="47309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279</xdr:row>
      <xdr:rowOff>0</xdr:rowOff>
    </xdr:from>
    <xdr:to>
      <xdr:col>7</xdr:col>
      <xdr:colOff>22893</xdr:colOff>
      <xdr:row>305</xdr:row>
      <xdr:rowOff>71003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CC2E4379-FB93-2431-E778-9E5DD7CB5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618571"/>
          <a:ext cx="4159464" cy="47881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306</xdr:row>
      <xdr:rowOff>0</xdr:rowOff>
    </xdr:from>
    <xdr:to>
      <xdr:col>7</xdr:col>
      <xdr:colOff>16542</xdr:colOff>
      <xdr:row>331</xdr:row>
      <xdr:rowOff>150827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FBBC4080-625A-6632-866C-B2CD51435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517143"/>
          <a:ext cx="4153113" cy="46865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333</xdr:row>
      <xdr:rowOff>0</xdr:rowOff>
    </xdr:from>
    <xdr:to>
      <xdr:col>6</xdr:col>
      <xdr:colOff>11067</xdr:colOff>
      <xdr:row>359</xdr:row>
      <xdr:rowOff>64653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C9E3D4FA-201D-4A7F-A440-C9B82B3CB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415714"/>
          <a:ext cx="3530781" cy="478179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360</xdr:row>
      <xdr:rowOff>0</xdr:rowOff>
    </xdr:from>
    <xdr:to>
      <xdr:col>8</xdr:col>
      <xdr:colOff>28367</xdr:colOff>
      <xdr:row>384</xdr:row>
      <xdr:rowOff>27440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2F1EEFB5-A49B-9F64-FE24-383624973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14286"/>
          <a:ext cx="4781796" cy="4381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384</xdr:row>
      <xdr:rowOff>175912</xdr:rowOff>
    </xdr:from>
    <xdr:to>
      <xdr:col>6</xdr:col>
      <xdr:colOff>391327</xdr:colOff>
      <xdr:row>411</xdr:row>
      <xdr:rowOff>144575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F8768E50-7344-E738-332C-E6E87119D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726182"/>
          <a:ext cx="3918151" cy="47182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413</xdr:row>
      <xdr:rowOff>0</xdr:rowOff>
    </xdr:from>
    <xdr:to>
      <xdr:col>5</xdr:col>
      <xdr:colOff>209024</xdr:colOff>
      <xdr:row>438</xdr:row>
      <xdr:rowOff>98227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0601F701-7CA4-7024-52C6-CE9D71FA1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651723"/>
          <a:ext cx="3118010" cy="44960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439</xdr:row>
      <xdr:rowOff>0</xdr:rowOff>
    </xdr:from>
    <xdr:to>
      <xdr:col>6</xdr:col>
      <xdr:colOff>365926</xdr:colOff>
      <xdr:row>465</xdr:row>
      <xdr:rowOff>11220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556403F2-6D54-3B0A-D6EC-4870BAB66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7225439"/>
          <a:ext cx="3892750" cy="4584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="93" zoomScaleNormal="93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31" sqref="H31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36</v>
      </c>
    </row>
    <row r="2" spans="1:18" x14ac:dyDescent="0.55000000000000004">
      <c r="A2" s="1" t="s">
        <v>8</v>
      </c>
      <c r="C2" t="s">
        <v>37</v>
      </c>
    </row>
    <row r="3" spans="1:18" x14ac:dyDescent="0.55000000000000004">
      <c r="A3" s="1" t="s">
        <v>10</v>
      </c>
      <c r="C3" s="27">
        <v>100000</v>
      </c>
    </row>
    <row r="4" spans="1:18" x14ac:dyDescent="0.55000000000000004">
      <c r="A4" s="1" t="s">
        <v>11</v>
      </c>
      <c r="C4" s="27" t="s">
        <v>13</v>
      </c>
    </row>
    <row r="5" spans="1:18" ht="18.5" thickBot="1" x14ac:dyDescent="0.6">
      <c r="A5" s="1" t="s">
        <v>12</v>
      </c>
      <c r="C5" s="27" t="s">
        <v>34</v>
      </c>
    </row>
    <row r="6" spans="1:18" ht="18.5" thickBot="1" x14ac:dyDescent="0.6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8" t="s">
        <v>3</v>
      </c>
      <c r="H6" s="79"/>
      <c r="I6" s="85"/>
      <c r="J6" s="78" t="s">
        <v>23</v>
      </c>
      <c r="K6" s="79"/>
      <c r="L6" s="85"/>
      <c r="M6" s="78" t="s">
        <v>24</v>
      </c>
      <c r="N6" s="79"/>
      <c r="O6" s="85"/>
    </row>
    <row r="7" spans="1:18" ht="18.5" thickBot="1" x14ac:dyDescent="0.6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8.5" thickBot="1" x14ac:dyDescent="0.6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23</v>
      </c>
      <c r="K8" s="83"/>
      <c r="L8" s="84"/>
      <c r="M8" s="82"/>
      <c r="N8" s="83"/>
      <c r="O8" s="84"/>
    </row>
    <row r="9" spans="1:18" x14ac:dyDescent="0.55000000000000004">
      <c r="A9" s="7">
        <v>1</v>
      </c>
      <c r="B9" s="21">
        <v>42712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>IF(E9="","",H8+N9)</f>
        <v>104500</v>
      </c>
      <c r="I9" s="20">
        <f>IF(F9="","",I8+O9)</f>
        <v>106000</v>
      </c>
      <c r="J9" s="38">
        <f t="shared" ref="J9:L12" si="0">IF(G8="","",G8*0.03)</f>
        <v>3000</v>
      </c>
      <c r="K9" s="39">
        <f t="shared" si="0"/>
        <v>3000</v>
      </c>
      <c r="L9" s="40">
        <f t="shared" si="0"/>
        <v>3000</v>
      </c>
      <c r="M9" s="38">
        <f t="shared" ref="M9:O12" si="1">IF(D9="","",J9*D9)</f>
        <v>3810</v>
      </c>
      <c r="N9" s="39">
        <f t="shared" si="1"/>
        <v>4500</v>
      </c>
      <c r="O9" s="40">
        <f t="shared" si="1"/>
        <v>6000</v>
      </c>
      <c r="P9" s="20"/>
      <c r="Q9" s="20"/>
      <c r="R9" s="20"/>
    </row>
    <row r="10" spans="1:18" x14ac:dyDescent="0.55000000000000004">
      <c r="A10" s="7">
        <v>2</v>
      </c>
      <c r="B10" s="4">
        <v>42753</v>
      </c>
      <c r="C10" s="44">
        <v>1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si="0"/>
        <v>3114.2999999999997</v>
      </c>
      <c r="K10" s="42">
        <f t="shared" si="0"/>
        <v>3135</v>
      </c>
      <c r="L10" s="43">
        <f t="shared" si="0"/>
        <v>3180</v>
      </c>
      <c r="M10" s="41">
        <f t="shared" si="1"/>
        <v>3955.1609999999996</v>
      </c>
      <c r="N10" s="42">
        <f t="shared" si="1"/>
        <v>4702.5</v>
      </c>
      <c r="O10" s="43">
        <f t="shared" si="1"/>
        <v>6360</v>
      </c>
      <c r="P10" s="20"/>
      <c r="Q10" s="20"/>
      <c r="R10" s="20"/>
    </row>
    <row r="11" spans="1:18" x14ac:dyDescent="0.55000000000000004">
      <c r="A11" s="7">
        <v>3</v>
      </c>
      <c r="B11" s="4">
        <v>42769</v>
      </c>
      <c r="C11" s="44">
        <v>2</v>
      </c>
      <c r="D11" s="54">
        <v>-1</v>
      </c>
      <c r="E11" s="55">
        <v>-1</v>
      </c>
      <c r="F11" s="74">
        <v>-1</v>
      </c>
      <c r="G11" s="20">
        <f t="shared" si="2"/>
        <v>104532.20616999999</v>
      </c>
      <c r="H11" s="20">
        <f t="shared" si="3"/>
        <v>105926.425</v>
      </c>
      <c r="I11" s="20">
        <f t="shared" si="4"/>
        <v>108989.2</v>
      </c>
      <c r="J11" s="41">
        <f t="shared" si="0"/>
        <v>3232.9548299999997</v>
      </c>
      <c r="K11" s="42">
        <f t="shared" si="0"/>
        <v>3276.0749999999998</v>
      </c>
      <c r="L11" s="43">
        <f t="shared" si="0"/>
        <v>3370.7999999999997</v>
      </c>
      <c r="M11" s="41">
        <f t="shared" si="1"/>
        <v>-3232.9548299999997</v>
      </c>
      <c r="N11" s="42">
        <f t="shared" si="1"/>
        <v>-3276.0749999999998</v>
      </c>
      <c r="O11" s="43">
        <f t="shared" si="1"/>
        <v>-3370.7999999999997</v>
      </c>
      <c r="P11" s="20"/>
      <c r="Q11" s="20"/>
      <c r="R11" s="20"/>
    </row>
    <row r="12" spans="1:18" x14ac:dyDescent="0.55000000000000004">
      <c r="A12" s="7">
        <v>4</v>
      </c>
      <c r="B12" s="4">
        <v>42916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108514.88322507699</v>
      </c>
      <c r="H12" s="20">
        <f t="shared" si="3"/>
        <v>110693.11412500001</v>
      </c>
      <c r="I12" s="20">
        <f t="shared" si="4"/>
        <v>115528.552</v>
      </c>
      <c r="J12" s="41">
        <f t="shared" si="0"/>
        <v>3135.9661850999996</v>
      </c>
      <c r="K12" s="42">
        <f t="shared" si="0"/>
        <v>3177.7927500000001</v>
      </c>
      <c r="L12" s="43">
        <f t="shared" si="0"/>
        <v>3269.6759999999999</v>
      </c>
      <c r="M12" s="41">
        <f t="shared" si="1"/>
        <v>3982.6770550769997</v>
      </c>
      <c r="N12" s="42">
        <f t="shared" si="1"/>
        <v>4766.6891249999999</v>
      </c>
      <c r="O12" s="43">
        <f t="shared" si="1"/>
        <v>6539.3519999999999</v>
      </c>
      <c r="P12" s="20"/>
      <c r="Q12" s="20"/>
      <c r="R12" s="20"/>
    </row>
    <row r="13" spans="1:18" x14ac:dyDescent="0.55000000000000004">
      <c r="A13" s="7">
        <v>5</v>
      </c>
      <c r="B13" s="4">
        <v>43013</v>
      </c>
      <c r="C13" s="44">
        <v>1</v>
      </c>
      <c r="D13" s="54">
        <v>-1</v>
      </c>
      <c r="E13" s="55">
        <v>-1</v>
      </c>
      <c r="F13" s="74">
        <v>-1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</v>
      </c>
      <c r="J13" s="41">
        <f t="shared" ref="J13:J58" si="5">IF(G12="","",G12*0.03)</f>
        <v>3255.4464967523095</v>
      </c>
      <c r="K13" s="42">
        <f t="shared" ref="K13:K58" si="6">IF(H12="","",H12*0.03)</f>
        <v>3320.7934237499999</v>
      </c>
      <c r="L13" s="43">
        <f t="shared" ref="L13:L58" si="7">IF(I12="","",I12*0.03)</f>
        <v>3465.8565599999997</v>
      </c>
      <c r="M13" s="41">
        <f t="shared" ref="M13:M58" si="8">IF(D13="","",J13*D13)</f>
        <v>-3255.4464967523095</v>
      </c>
      <c r="N13" s="42">
        <f t="shared" ref="N13:N58" si="9">IF(E13="","",K13*E13)</f>
        <v>-3320.7934237499999</v>
      </c>
      <c r="O13" s="43">
        <f t="shared" ref="O13:O58" si="10">IF(F13="","",L13*F13)</f>
        <v>-3465.8565599999997</v>
      </c>
      <c r="P13" s="20"/>
      <c r="Q13" s="20"/>
      <c r="R13" s="20"/>
    </row>
    <row r="14" spans="1:18" x14ac:dyDescent="0.55000000000000004">
      <c r="A14" s="7">
        <v>6</v>
      </c>
      <c r="B14" s="4">
        <v>43581</v>
      </c>
      <c r="C14" s="44">
        <v>2</v>
      </c>
      <c r="D14" s="54">
        <v>1.27</v>
      </c>
      <c r="E14" s="55">
        <v>1.5</v>
      </c>
      <c r="F14" s="56">
        <v>2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118786.4571664</v>
      </c>
      <c r="J14" s="41">
        <f t="shared" si="5"/>
        <v>3157.7831018497404</v>
      </c>
      <c r="K14" s="42">
        <f t="shared" si="6"/>
        <v>3221.1696210374998</v>
      </c>
      <c r="L14" s="43">
        <f t="shared" si="7"/>
        <v>3361.8808631999996</v>
      </c>
      <c r="M14" s="41">
        <f t="shared" si="8"/>
        <v>4010.3845393491706</v>
      </c>
      <c r="N14" s="42">
        <f t="shared" si="9"/>
        <v>4831.75443155625</v>
      </c>
      <c r="O14" s="43">
        <f t="shared" si="10"/>
        <v>6723.7617263999991</v>
      </c>
      <c r="P14" s="20"/>
      <c r="Q14" s="20"/>
      <c r="R14" s="20"/>
    </row>
    <row r="15" spans="1:18" x14ac:dyDescent="0.55000000000000004">
      <c r="A15" s="7">
        <v>7</v>
      </c>
      <c r="B15" s="4">
        <v>43614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125913.64459638399</v>
      </c>
      <c r="J15" s="41">
        <f t="shared" si="5"/>
        <v>3278.0946380302153</v>
      </c>
      <c r="K15" s="42">
        <f t="shared" si="6"/>
        <v>3366.1222539841879</v>
      </c>
      <c r="L15" s="43">
        <f t="shared" si="7"/>
        <v>3563.5937149919996</v>
      </c>
      <c r="M15" s="41">
        <f t="shared" si="8"/>
        <v>4163.1801902983734</v>
      </c>
      <c r="N15" s="42">
        <f t="shared" si="9"/>
        <v>5049.183380976282</v>
      </c>
      <c r="O15" s="43">
        <f t="shared" si="10"/>
        <v>7127.1874299839992</v>
      </c>
      <c r="P15" s="20"/>
      <c r="Q15" s="20"/>
      <c r="R15" s="20"/>
    </row>
    <row r="16" spans="1:18" x14ac:dyDescent="0.55000000000000004">
      <c r="A16" s="7">
        <v>8</v>
      </c>
      <c r="B16" s="4">
        <v>43627</v>
      </c>
      <c r="C16" s="44">
        <v>2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133468.46327216702</v>
      </c>
      <c r="J16" s="41">
        <f t="shared" si="5"/>
        <v>3402.9900437391666</v>
      </c>
      <c r="K16" s="42">
        <f t="shared" si="6"/>
        <v>3517.5977554134761</v>
      </c>
      <c r="L16" s="43">
        <f t="shared" si="7"/>
        <v>3777.4093378915195</v>
      </c>
      <c r="M16" s="41">
        <f t="shared" si="8"/>
        <v>4321.7973555487415</v>
      </c>
      <c r="N16" s="42">
        <f t="shared" si="9"/>
        <v>5276.3966331202137</v>
      </c>
      <c r="O16" s="43">
        <f t="shared" si="10"/>
        <v>7554.818675783039</v>
      </c>
      <c r="P16" s="20"/>
      <c r="Q16" s="20"/>
      <c r="R16" s="20"/>
    </row>
    <row r="17" spans="1:18" x14ac:dyDescent="0.55000000000000004">
      <c r="A17" s="7">
        <v>9</v>
      </c>
      <c r="B17" s="4">
        <v>43670</v>
      </c>
      <c r="C17" s="44">
        <v>1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141476.57106849705</v>
      </c>
      <c r="J17" s="41">
        <f t="shared" si="5"/>
        <v>3532.6439644056286</v>
      </c>
      <c r="K17" s="42">
        <f t="shared" si="6"/>
        <v>3675.8896544070822</v>
      </c>
      <c r="L17" s="43">
        <f t="shared" si="7"/>
        <v>4004.0538981650107</v>
      </c>
      <c r="M17" s="41">
        <f t="shared" si="8"/>
        <v>4486.4578347951483</v>
      </c>
      <c r="N17" s="42">
        <f t="shared" si="9"/>
        <v>5513.8344816106237</v>
      </c>
      <c r="O17" s="43">
        <f t="shared" si="10"/>
        <v>8008.1077963300213</v>
      </c>
      <c r="P17" s="20"/>
      <c r="Q17" s="20"/>
      <c r="R17" s="20"/>
    </row>
    <row r="18" spans="1:18" x14ac:dyDescent="0.55000000000000004">
      <c r="A18" s="7">
        <v>10</v>
      </c>
      <c r="B18" s="4">
        <v>43921</v>
      </c>
      <c r="C18" s="44">
        <v>2</v>
      </c>
      <c r="D18" s="54">
        <v>-1</v>
      </c>
      <c r="E18" s="55">
        <v>-1</v>
      </c>
      <c r="F18" s="56">
        <v>-1</v>
      </c>
      <c r="G18" s="20">
        <f t="shared" si="2"/>
        <v>118574.01894886662</v>
      </c>
      <c r="H18" s="20">
        <f t="shared" si="3"/>
        <v>124202.18493965798</v>
      </c>
      <c r="I18" s="20">
        <f t="shared" si="4"/>
        <v>137232.27393644216</v>
      </c>
      <c r="J18" s="41">
        <f t="shared" si="5"/>
        <v>3667.237699449483</v>
      </c>
      <c r="K18" s="42">
        <f t="shared" si="6"/>
        <v>3841.3046888554009</v>
      </c>
      <c r="L18" s="43">
        <f t="shared" si="7"/>
        <v>4244.2971320549113</v>
      </c>
      <c r="M18" s="41">
        <f t="shared" si="8"/>
        <v>-3667.237699449483</v>
      </c>
      <c r="N18" s="42">
        <f t="shared" si="9"/>
        <v>-3841.3046888554009</v>
      </c>
      <c r="O18" s="43">
        <f t="shared" si="10"/>
        <v>-4244.2971320549113</v>
      </c>
      <c r="P18" s="20"/>
      <c r="Q18" s="20"/>
      <c r="R18" s="20"/>
    </row>
    <row r="19" spans="1:18" x14ac:dyDescent="0.55000000000000004">
      <c r="A19" s="7">
        <v>11</v>
      </c>
      <c r="B19" s="4">
        <v>43978</v>
      </c>
      <c r="C19" s="44">
        <v>2</v>
      </c>
      <c r="D19" s="54">
        <v>1.27</v>
      </c>
      <c r="E19" s="55">
        <v>1.5</v>
      </c>
      <c r="F19" s="56">
        <v>2</v>
      </c>
      <c r="G19" s="20">
        <f>IF(D19="","",G18+M19)</f>
        <v>123091.68907081844</v>
      </c>
      <c r="H19" s="20">
        <f t="shared" si="3"/>
        <v>129791.28326194259</v>
      </c>
      <c r="I19" s="20">
        <f t="shared" si="4"/>
        <v>145466.2103726287</v>
      </c>
      <c r="J19" s="41">
        <f t="shared" si="5"/>
        <v>3557.2205684659984</v>
      </c>
      <c r="K19" s="42">
        <f t="shared" si="6"/>
        <v>3726.0655481897393</v>
      </c>
      <c r="L19" s="43">
        <f t="shared" si="7"/>
        <v>4116.968218093265</v>
      </c>
      <c r="M19" s="41">
        <f t="shared" si="8"/>
        <v>4517.6701219518181</v>
      </c>
      <c r="N19" s="42">
        <f t="shared" si="9"/>
        <v>5589.0983222846089</v>
      </c>
      <c r="O19" s="43">
        <f t="shared" si="10"/>
        <v>8233.93643618653</v>
      </c>
      <c r="P19" s="20"/>
      <c r="Q19" s="20"/>
      <c r="R19" s="20"/>
    </row>
    <row r="20" spans="1:18" x14ac:dyDescent="0.55000000000000004">
      <c r="A20" s="7">
        <v>12</v>
      </c>
      <c r="B20" s="4">
        <v>44124</v>
      </c>
      <c r="C20" s="44">
        <v>2</v>
      </c>
      <c r="D20" s="54">
        <v>1.27</v>
      </c>
      <c r="E20" s="55">
        <v>1.5</v>
      </c>
      <c r="F20" s="56">
        <v>2</v>
      </c>
      <c r="G20" s="20">
        <f t="shared" si="2"/>
        <v>127781.48242441662</v>
      </c>
      <c r="H20" s="20">
        <f t="shared" si="3"/>
        <v>135631.89100873002</v>
      </c>
      <c r="I20" s="20">
        <f t="shared" si="4"/>
        <v>154194.18299498642</v>
      </c>
      <c r="J20" s="41">
        <f t="shared" si="5"/>
        <v>3692.7506721245531</v>
      </c>
      <c r="K20" s="42">
        <f t="shared" si="6"/>
        <v>3893.7384978582777</v>
      </c>
      <c r="L20" s="43">
        <f t="shared" si="7"/>
        <v>4363.9863111788609</v>
      </c>
      <c r="M20" s="41">
        <f t="shared" si="8"/>
        <v>4689.7933535981829</v>
      </c>
      <c r="N20" s="42">
        <f t="shared" si="9"/>
        <v>5840.6077467874165</v>
      </c>
      <c r="O20" s="43">
        <f t="shared" si="10"/>
        <v>8727.9726223577218</v>
      </c>
      <c r="P20" s="20"/>
      <c r="Q20" s="20"/>
      <c r="R20" s="20"/>
    </row>
    <row r="21" spans="1:18" x14ac:dyDescent="0.55000000000000004">
      <c r="A21" s="7">
        <v>13</v>
      </c>
      <c r="B21" s="4">
        <v>44186</v>
      </c>
      <c r="C21" s="44">
        <v>2</v>
      </c>
      <c r="D21" s="54">
        <v>-1</v>
      </c>
      <c r="E21" s="55">
        <v>-1</v>
      </c>
      <c r="F21" s="56">
        <v>-1</v>
      </c>
      <c r="G21" s="20">
        <f t="shared" si="2"/>
        <v>123948.03795168412</v>
      </c>
      <c r="H21" s="20">
        <f t="shared" si="3"/>
        <v>131562.93427846811</v>
      </c>
      <c r="I21" s="20">
        <f t="shared" si="4"/>
        <v>149568.35750513684</v>
      </c>
      <c r="J21" s="41">
        <f t="shared" si="5"/>
        <v>3833.4444727324985</v>
      </c>
      <c r="K21" s="42">
        <f t="shared" si="6"/>
        <v>4068.9567302619002</v>
      </c>
      <c r="L21" s="43">
        <f t="shared" si="7"/>
        <v>4625.8254898495925</v>
      </c>
      <c r="M21" s="41">
        <f t="shared" si="8"/>
        <v>-3833.4444727324985</v>
      </c>
      <c r="N21" s="42">
        <f t="shared" si="9"/>
        <v>-4068.9567302619002</v>
      </c>
      <c r="O21" s="43">
        <f t="shared" si="10"/>
        <v>-4625.8254898495925</v>
      </c>
      <c r="P21" s="20"/>
      <c r="Q21" s="20"/>
      <c r="R21" s="20"/>
    </row>
    <row r="22" spans="1:18" x14ac:dyDescent="0.55000000000000004">
      <c r="A22" s="7">
        <v>14</v>
      </c>
      <c r="B22" s="4">
        <v>44368</v>
      </c>
      <c r="C22" s="44">
        <v>1</v>
      </c>
      <c r="D22" s="54">
        <v>1.27</v>
      </c>
      <c r="E22" s="55">
        <v>1.5</v>
      </c>
      <c r="F22" s="56">
        <v>2</v>
      </c>
      <c r="G22" s="20">
        <f t="shared" si="2"/>
        <v>128670.45819764328</v>
      </c>
      <c r="H22" s="20">
        <f t="shared" si="3"/>
        <v>137483.26632099916</v>
      </c>
      <c r="I22" s="20">
        <f t="shared" si="4"/>
        <v>158542.45895544504</v>
      </c>
      <c r="J22" s="41">
        <f t="shared" si="5"/>
        <v>3718.4411385505236</v>
      </c>
      <c r="K22" s="42">
        <f t="shared" si="6"/>
        <v>3946.8880283540429</v>
      </c>
      <c r="L22" s="43">
        <f t="shared" si="7"/>
        <v>4487.0507251541048</v>
      </c>
      <c r="M22" s="41">
        <f t="shared" si="8"/>
        <v>4722.4202459591652</v>
      </c>
      <c r="N22" s="42">
        <f t="shared" si="9"/>
        <v>5920.3320425310649</v>
      </c>
      <c r="O22" s="43">
        <f t="shared" si="10"/>
        <v>8974.1014503082097</v>
      </c>
      <c r="P22" s="20"/>
      <c r="Q22" s="20"/>
      <c r="R22" s="20"/>
    </row>
    <row r="23" spans="1:18" x14ac:dyDescent="0.55000000000000004">
      <c r="A23" s="7">
        <v>15</v>
      </c>
      <c r="B23" s="4">
        <v>44375</v>
      </c>
      <c r="C23" s="44">
        <v>2</v>
      </c>
      <c r="D23" s="54">
        <v>1.27</v>
      </c>
      <c r="E23" s="55">
        <v>1.5</v>
      </c>
      <c r="F23" s="74">
        <v>-1</v>
      </c>
      <c r="G23" s="20">
        <f>IF(D23="","",G22+M23)</f>
        <v>133572.80265497349</v>
      </c>
      <c r="H23" s="20">
        <f t="shared" si="3"/>
        <v>143670.01330544412</v>
      </c>
      <c r="I23" s="20">
        <f t="shared" si="4"/>
        <v>153786.18518678169</v>
      </c>
      <c r="J23" s="41">
        <f t="shared" si="5"/>
        <v>3860.1137459292981</v>
      </c>
      <c r="K23" s="42">
        <f t="shared" si="6"/>
        <v>4124.4979896299747</v>
      </c>
      <c r="L23" s="43">
        <f t="shared" si="7"/>
        <v>4756.2737686633509</v>
      </c>
      <c r="M23" s="41">
        <f t="shared" si="8"/>
        <v>4902.3444573302086</v>
      </c>
      <c r="N23" s="42">
        <f t="shared" si="9"/>
        <v>6186.7469844449624</v>
      </c>
      <c r="O23" s="43">
        <f t="shared" si="10"/>
        <v>-4756.2737686633509</v>
      </c>
      <c r="P23" s="20"/>
      <c r="Q23" s="20"/>
      <c r="R23" s="20"/>
    </row>
    <row r="24" spans="1:18" x14ac:dyDescent="0.55000000000000004">
      <c r="A24" s="7">
        <v>16</v>
      </c>
      <c r="B24" s="4">
        <v>44579</v>
      </c>
      <c r="C24" s="44">
        <v>2</v>
      </c>
      <c r="D24" s="54">
        <v>1.27</v>
      </c>
      <c r="E24" s="55">
        <v>1.5</v>
      </c>
      <c r="F24" s="56">
        <v>-1</v>
      </c>
      <c r="G24" s="20">
        <f t="shared" si="2"/>
        <v>138661.92643612798</v>
      </c>
      <c r="H24" s="20">
        <f t="shared" si="3"/>
        <v>150135.1639041891</v>
      </c>
      <c r="I24" s="20">
        <f t="shared" si="4"/>
        <v>149172.59963117825</v>
      </c>
      <c r="J24" s="41">
        <f t="shared" si="5"/>
        <v>4007.1840796492047</v>
      </c>
      <c r="K24" s="42">
        <f t="shared" si="6"/>
        <v>4310.1003991633233</v>
      </c>
      <c r="L24" s="43">
        <f t="shared" si="7"/>
        <v>4613.5855556034503</v>
      </c>
      <c r="M24" s="41">
        <f t="shared" si="8"/>
        <v>5089.1237811544897</v>
      </c>
      <c r="N24" s="42">
        <f t="shared" si="9"/>
        <v>6465.1505987449855</v>
      </c>
      <c r="O24" s="43">
        <f t="shared" si="10"/>
        <v>-4613.5855556034503</v>
      </c>
      <c r="P24" s="20"/>
      <c r="Q24" s="20"/>
      <c r="R24" s="20"/>
    </row>
    <row r="25" spans="1:18" x14ac:dyDescent="0.55000000000000004">
      <c r="A25" s="7">
        <v>17</v>
      </c>
      <c r="B25" s="4">
        <v>44895</v>
      </c>
      <c r="C25" s="44">
        <v>2</v>
      </c>
      <c r="D25" s="54">
        <v>1.27</v>
      </c>
      <c r="E25" s="55">
        <v>1.5</v>
      </c>
      <c r="F25" s="56">
        <v>2</v>
      </c>
      <c r="G25" s="20">
        <f t="shared" si="2"/>
        <v>143944.94583334445</v>
      </c>
      <c r="H25" s="20">
        <f t="shared" si="3"/>
        <v>156891.24627987761</v>
      </c>
      <c r="I25" s="20">
        <f t="shared" si="4"/>
        <v>158122.95560904895</v>
      </c>
      <c r="J25" s="41">
        <f t="shared" si="5"/>
        <v>4159.8577930838392</v>
      </c>
      <c r="K25" s="42">
        <f t="shared" si="6"/>
        <v>4504.0549171256725</v>
      </c>
      <c r="L25" s="43">
        <f t="shared" si="7"/>
        <v>4475.1779889353475</v>
      </c>
      <c r="M25" s="41">
        <f t="shared" si="8"/>
        <v>5283.0193972164761</v>
      </c>
      <c r="N25" s="42">
        <f t="shared" si="9"/>
        <v>6756.0823756885093</v>
      </c>
      <c r="O25" s="43">
        <f t="shared" si="10"/>
        <v>8950.3559778706949</v>
      </c>
      <c r="P25" s="20"/>
      <c r="Q25" s="20"/>
      <c r="R25" s="20"/>
    </row>
    <row r="26" spans="1:18" x14ac:dyDescent="0.55000000000000004">
      <c r="A26" s="7">
        <v>18</v>
      </c>
      <c r="B26" s="4">
        <v>45037</v>
      </c>
      <c r="C26" s="44">
        <v>1</v>
      </c>
      <c r="D26" s="54">
        <v>-1</v>
      </c>
      <c r="E26" s="55">
        <v>-1</v>
      </c>
      <c r="F26" s="56">
        <v>-1</v>
      </c>
      <c r="G26" s="20">
        <f t="shared" si="2"/>
        <v>139626.59745834413</v>
      </c>
      <c r="H26" s="20">
        <f t="shared" si="3"/>
        <v>152184.50889148129</v>
      </c>
      <c r="I26" s="20">
        <f t="shared" si="4"/>
        <v>153379.26694077748</v>
      </c>
      <c r="J26" s="41">
        <f t="shared" si="5"/>
        <v>4318.3483750003334</v>
      </c>
      <c r="K26" s="42">
        <f t="shared" si="6"/>
        <v>4706.7373883963282</v>
      </c>
      <c r="L26" s="43">
        <f t="shared" si="7"/>
        <v>4743.6886682714685</v>
      </c>
      <c r="M26" s="41">
        <f t="shared" si="8"/>
        <v>-4318.3483750003334</v>
      </c>
      <c r="N26" s="42">
        <f t="shared" si="9"/>
        <v>-4706.7373883963282</v>
      </c>
      <c r="O26" s="43">
        <f t="shared" si="10"/>
        <v>-4743.6886682714685</v>
      </c>
      <c r="P26" s="20"/>
      <c r="Q26" s="20"/>
      <c r="R26" s="20"/>
    </row>
    <row r="27" spans="1:18" x14ac:dyDescent="0.55000000000000004">
      <c r="A27" s="7">
        <v>19</v>
      </c>
      <c r="B27" s="4">
        <v>45091</v>
      </c>
      <c r="C27" s="44">
        <v>1</v>
      </c>
      <c r="D27" s="54">
        <v>1.27</v>
      </c>
      <c r="E27" s="55">
        <v>1.5</v>
      </c>
      <c r="F27" s="56">
        <v>2</v>
      </c>
      <c r="G27" s="20">
        <f t="shared" si="2"/>
        <v>144946.37082150704</v>
      </c>
      <c r="H27" s="20">
        <f t="shared" si="3"/>
        <v>159032.81179159795</v>
      </c>
      <c r="I27" s="20">
        <f t="shared" si="4"/>
        <v>162582.02295722414</v>
      </c>
      <c r="J27" s="41">
        <f t="shared" si="5"/>
        <v>4188.7979237503241</v>
      </c>
      <c r="K27" s="42">
        <f t="shared" si="6"/>
        <v>4565.5352667444386</v>
      </c>
      <c r="L27" s="43">
        <f t="shared" si="7"/>
        <v>4601.3780082233243</v>
      </c>
      <c r="M27" s="41">
        <f t="shared" si="8"/>
        <v>5319.7733631629117</v>
      </c>
      <c r="N27" s="42">
        <f t="shared" si="9"/>
        <v>6848.3029001166578</v>
      </c>
      <c r="O27" s="43">
        <f t="shared" si="10"/>
        <v>9202.7560164466486</v>
      </c>
      <c r="P27" s="20"/>
      <c r="Q27" s="20"/>
      <c r="R27" s="20"/>
    </row>
    <row r="28" spans="1:18" x14ac:dyDescent="0.55000000000000004">
      <c r="A28" s="7">
        <v>20</v>
      </c>
      <c r="B28" s="4">
        <v>45183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150468.82754980645</v>
      </c>
      <c r="H28" s="20">
        <f t="shared" si="3"/>
        <v>166189.28832221986</v>
      </c>
      <c r="I28" s="20">
        <f t="shared" si="4"/>
        <v>172336.94433465757</v>
      </c>
      <c r="J28" s="41">
        <f t="shared" si="5"/>
        <v>4348.3911246452108</v>
      </c>
      <c r="K28" s="42">
        <f t="shared" si="6"/>
        <v>4770.9843537479383</v>
      </c>
      <c r="L28" s="43">
        <f t="shared" si="7"/>
        <v>4877.4606887167238</v>
      </c>
      <c r="M28" s="41">
        <f t="shared" si="8"/>
        <v>5522.4567282994176</v>
      </c>
      <c r="N28" s="42">
        <f t="shared" si="9"/>
        <v>7156.4765306219069</v>
      </c>
      <c r="O28" s="43">
        <f t="shared" si="10"/>
        <v>9754.9213774334476</v>
      </c>
      <c r="P28" s="20"/>
      <c r="Q28" s="20"/>
      <c r="R28" s="20"/>
    </row>
    <row r="29" spans="1:18" x14ac:dyDescent="0.55000000000000004">
      <c r="A29" s="7">
        <v>21</v>
      </c>
      <c r="B29" s="4">
        <v>45216</v>
      </c>
      <c r="C29" s="44">
        <v>1</v>
      </c>
      <c r="D29" s="54">
        <v>1.27</v>
      </c>
      <c r="E29" s="55">
        <v>1.5</v>
      </c>
      <c r="F29" s="74">
        <v>-1</v>
      </c>
      <c r="G29" s="20">
        <f t="shared" si="2"/>
        <v>156201.68987945406</v>
      </c>
      <c r="H29" s="20">
        <f t="shared" si="3"/>
        <v>173667.80629671976</v>
      </c>
      <c r="I29" s="20">
        <f t="shared" si="4"/>
        <v>167166.83600461786</v>
      </c>
      <c r="J29" s="41">
        <f t="shared" si="5"/>
        <v>4514.0648264941929</v>
      </c>
      <c r="K29" s="42">
        <f t="shared" si="6"/>
        <v>4985.6786496665954</v>
      </c>
      <c r="L29" s="43">
        <f t="shared" si="7"/>
        <v>5170.1083300397268</v>
      </c>
      <c r="M29" s="41">
        <f t="shared" si="8"/>
        <v>5732.8623296476253</v>
      </c>
      <c r="N29" s="42">
        <f t="shared" si="9"/>
        <v>7478.5179744998932</v>
      </c>
      <c r="O29" s="43">
        <f t="shared" si="10"/>
        <v>-5170.1083300397268</v>
      </c>
      <c r="P29" s="20"/>
      <c r="Q29" s="20"/>
      <c r="R29" s="20"/>
    </row>
    <row r="30" spans="1:18" x14ac:dyDescent="0.5500000000000000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>
        <f t="shared" si="5"/>
        <v>4686.0506963836215</v>
      </c>
      <c r="K30" s="42">
        <f t="shared" si="6"/>
        <v>5210.0341889015926</v>
      </c>
      <c r="L30" s="43">
        <f t="shared" si="7"/>
        <v>5015.005080138536</v>
      </c>
      <c r="M30" s="41" t="str">
        <f t="shared" si="8"/>
        <v/>
      </c>
      <c r="N30" s="42" t="str">
        <f t="shared" si="9"/>
        <v/>
      </c>
      <c r="O30" s="43" t="str">
        <f t="shared" si="10"/>
        <v/>
      </c>
      <c r="P30" s="20"/>
      <c r="Q30" s="20"/>
      <c r="R30" s="20"/>
    </row>
    <row r="31" spans="1:18" x14ac:dyDescent="0.5500000000000000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5"/>
        <v/>
      </c>
      <c r="K31" s="42" t="str">
        <f t="shared" si="6"/>
        <v/>
      </c>
      <c r="L31" s="43" t="str">
        <f t="shared" si="7"/>
        <v/>
      </c>
      <c r="M31" s="41" t="str">
        <f t="shared" si="8"/>
        <v/>
      </c>
      <c r="N31" s="42" t="str">
        <f t="shared" si="9"/>
        <v/>
      </c>
      <c r="O31" s="43" t="str">
        <f t="shared" si="10"/>
        <v/>
      </c>
      <c r="P31" s="20"/>
      <c r="Q31" s="20"/>
      <c r="R31" s="20"/>
    </row>
    <row r="32" spans="1:18" x14ac:dyDescent="0.5500000000000000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5"/>
        <v/>
      </c>
      <c r="K32" s="42" t="str">
        <f t="shared" si="6"/>
        <v/>
      </c>
      <c r="L32" s="43" t="str">
        <f t="shared" si="7"/>
        <v/>
      </c>
      <c r="M32" s="41" t="str">
        <f t="shared" si="8"/>
        <v/>
      </c>
      <c r="N32" s="42" t="str">
        <f t="shared" si="9"/>
        <v/>
      </c>
      <c r="O32" s="43" t="str">
        <f t="shared" si="10"/>
        <v/>
      </c>
      <c r="P32" s="20"/>
      <c r="Q32" s="20"/>
      <c r="R32" s="20"/>
    </row>
    <row r="33" spans="1:18" x14ac:dyDescent="0.5500000000000000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5"/>
        <v/>
      </c>
      <c r="K33" s="42" t="str">
        <f t="shared" si="6"/>
        <v/>
      </c>
      <c r="L33" s="43" t="str">
        <f t="shared" si="7"/>
        <v/>
      </c>
      <c r="M33" s="41" t="str">
        <f t="shared" si="8"/>
        <v/>
      </c>
      <c r="N33" s="42" t="str">
        <f t="shared" si="9"/>
        <v/>
      </c>
      <c r="O33" s="43" t="str">
        <f t="shared" si="10"/>
        <v/>
      </c>
      <c r="P33" s="20"/>
      <c r="Q33" s="20"/>
      <c r="R33" s="20"/>
    </row>
    <row r="34" spans="1:18" x14ac:dyDescent="0.5500000000000000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5"/>
        <v/>
      </c>
      <c r="K34" s="42" t="str">
        <f t="shared" si="6"/>
        <v/>
      </c>
      <c r="L34" s="43" t="str">
        <f t="shared" si="7"/>
        <v/>
      </c>
      <c r="M34" s="41" t="str">
        <f t="shared" si="8"/>
        <v/>
      </c>
      <c r="N34" s="42" t="str">
        <f t="shared" si="9"/>
        <v/>
      </c>
      <c r="O34" s="43" t="str">
        <f t="shared" si="10"/>
        <v/>
      </c>
      <c r="P34" s="20"/>
      <c r="Q34" s="20"/>
      <c r="R34" s="20"/>
    </row>
    <row r="35" spans="1:18" x14ac:dyDescent="0.5500000000000000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5"/>
        <v/>
      </c>
      <c r="K35" s="42" t="str">
        <f t="shared" si="6"/>
        <v/>
      </c>
      <c r="L35" s="43" t="str">
        <f t="shared" si="7"/>
        <v/>
      </c>
      <c r="M35" s="41" t="str">
        <f t="shared" si="8"/>
        <v/>
      </c>
      <c r="N35" s="42" t="str">
        <f t="shared" si="9"/>
        <v/>
      </c>
      <c r="O35" s="43" t="str">
        <f t="shared" si="10"/>
        <v/>
      </c>
      <c r="P35" s="20"/>
      <c r="Q35" s="20"/>
      <c r="R35" s="20"/>
    </row>
    <row r="36" spans="1:18" x14ac:dyDescent="0.5500000000000000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5"/>
        <v/>
      </c>
      <c r="K36" s="42" t="str">
        <f t="shared" si="6"/>
        <v/>
      </c>
      <c r="L36" s="43" t="str">
        <f t="shared" si="7"/>
        <v/>
      </c>
      <c r="M36" s="41" t="str">
        <f t="shared" si="8"/>
        <v/>
      </c>
      <c r="N36" s="42" t="str">
        <f t="shared" si="9"/>
        <v/>
      </c>
      <c r="O36" s="43" t="str">
        <f t="shared" si="10"/>
        <v/>
      </c>
      <c r="P36" s="20"/>
      <c r="Q36" s="20"/>
      <c r="R36" s="20"/>
    </row>
    <row r="37" spans="1:18" x14ac:dyDescent="0.5500000000000000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5"/>
        <v/>
      </c>
      <c r="K37" s="42" t="str">
        <f t="shared" si="6"/>
        <v/>
      </c>
      <c r="L37" s="43" t="str">
        <f t="shared" si="7"/>
        <v/>
      </c>
      <c r="M37" s="41" t="str">
        <f t="shared" si="8"/>
        <v/>
      </c>
      <c r="N37" s="42" t="str">
        <f t="shared" si="9"/>
        <v/>
      </c>
      <c r="O37" s="43" t="str">
        <f t="shared" si="10"/>
        <v/>
      </c>
      <c r="P37" s="20"/>
      <c r="Q37" s="20"/>
      <c r="R37" s="20"/>
    </row>
    <row r="38" spans="1:18" x14ac:dyDescent="0.5500000000000000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5"/>
        <v/>
      </c>
      <c r="K38" s="42" t="str">
        <f t="shared" si="6"/>
        <v/>
      </c>
      <c r="L38" s="43" t="str">
        <f t="shared" si="7"/>
        <v/>
      </c>
      <c r="M38" s="41" t="str">
        <f t="shared" si="8"/>
        <v/>
      </c>
      <c r="N38" s="42" t="str">
        <f t="shared" si="9"/>
        <v/>
      </c>
      <c r="O38" s="43" t="str">
        <f t="shared" si="10"/>
        <v/>
      </c>
      <c r="P38" s="20"/>
      <c r="Q38" s="20"/>
      <c r="R38" s="20"/>
    </row>
    <row r="39" spans="1:18" x14ac:dyDescent="0.5500000000000000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5"/>
        <v/>
      </c>
      <c r="K39" s="42" t="str">
        <f t="shared" si="6"/>
        <v/>
      </c>
      <c r="L39" s="43" t="str">
        <f t="shared" si="7"/>
        <v/>
      </c>
      <c r="M39" s="41" t="str">
        <f t="shared" si="8"/>
        <v/>
      </c>
      <c r="N39" s="42" t="str">
        <f t="shared" si="9"/>
        <v/>
      </c>
      <c r="O39" s="43" t="str">
        <f t="shared" si="10"/>
        <v/>
      </c>
      <c r="P39" s="20"/>
      <c r="Q39" s="20"/>
      <c r="R39" s="20"/>
    </row>
    <row r="40" spans="1:18" x14ac:dyDescent="0.5500000000000000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5"/>
        <v/>
      </c>
      <c r="K40" s="42" t="str">
        <f t="shared" si="6"/>
        <v/>
      </c>
      <c r="L40" s="43" t="str">
        <f t="shared" si="7"/>
        <v/>
      </c>
      <c r="M40" s="41" t="str">
        <f t="shared" si="8"/>
        <v/>
      </c>
      <c r="N40" s="42" t="str">
        <f t="shared" si="9"/>
        <v/>
      </c>
      <c r="O40" s="43" t="str">
        <f t="shared" si="10"/>
        <v/>
      </c>
      <c r="P40" s="20"/>
      <c r="Q40" s="20"/>
      <c r="R40" s="20"/>
    </row>
    <row r="41" spans="1:18" x14ac:dyDescent="0.5500000000000000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5"/>
        <v/>
      </c>
      <c r="K41" s="42" t="str">
        <f t="shared" si="6"/>
        <v/>
      </c>
      <c r="L41" s="43" t="str">
        <f t="shared" si="7"/>
        <v/>
      </c>
      <c r="M41" s="41" t="str">
        <f t="shared" si="8"/>
        <v/>
      </c>
      <c r="N41" s="42" t="str">
        <f t="shared" si="9"/>
        <v/>
      </c>
      <c r="O41" s="43" t="str">
        <f t="shared" si="10"/>
        <v/>
      </c>
      <c r="P41" s="20"/>
      <c r="Q41" s="20"/>
      <c r="R41" s="20"/>
    </row>
    <row r="42" spans="1:18" x14ac:dyDescent="0.5500000000000000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5"/>
        <v/>
      </c>
      <c r="K42" s="42" t="str">
        <f t="shared" si="6"/>
        <v/>
      </c>
      <c r="L42" s="43" t="str">
        <f t="shared" si="7"/>
        <v/>
      </c>
      <c r="M42" s="41" t="str">
        <f>IF(D42="","",J42*D42)</f>
        <v/>
      </c>
      <c r="N42" s="42" t="str">
        <f t="shared" si="9"/>
        <v/>
      </c>
      <c r="O42" s="43" t="str">
        <f t="shared" si="10"/>
        <v/>
      </c>
      <c r="P42" s="20"/>
      <c r="Q42" s="20"/>
      <c r="R42" s="20"/>
    </row>
    <row r="43" spans="1:18" x14ac:dyDescent="0.5500000000000000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>IF(E43="","",H42+N43)</f>
        <v/>
      </c>
      <c r="I43" s="20" t="str">
        <f>IF(F43="","",I42+O43)</f>
        <v/>
      </c>
      <c r="J43" s="41" t="str">
        <f t="shared" si="5"/>
        <v/>
      </c>
      <c r="K43" s="42" t="str">
        <f t="shared" si="6"/>
        <v/>
      </c>
      <c r="L43" s="43" t="str">
        <f t="shared" si="7"/>
        <v/>
      </c>
      <c r="M43" s="41" t="str">
        <f t="shared" si="8"/>
        <v/>
      </c>
      <c r="N43" s="42" t="str">
        <f t="shared" si="9"/>
        <v/>
      </c>
      <c r="O43" s="43" t="str">
        <f t="shared" si="10"/>
        <v/>
      </c>
    </row>
    <row r="44" spans="1:18" x14ac:dyDescent="0.55000000000000004">
      <c r="A44" s="7">
        <v>36</v>
      </c>
      <c r="B44" s="4"/>
      <c r="C44" s="44"/>
      <c r="D44" s="54"/>
      <c r="E44" s="55"/>
      <c r="F44" s="56"/>
      <c r="G44" s="20" t="str">
        <f t="shared" ref="G44:G58" si="11">IF(D44="","",G43+M44)</f>
        <v/>
      </c>
      <c r="H44" s="20" t="str">
        <f t="shared" ref="H44:H58" si="12">IF(E44="","",H43+N44)</f>
        <v/>
      </c>
      <c r="I44" s="20" t="str">
        <f t="shared" ref="I44:I58" si="13">IF(F44="","",I43+O44)</f>
        <v/>
      </c>
      <c r="J44" s="41" t="str">
        <f>IF(G43="","",G43*0.03)</f>
        <v/>
      </c>
      <c r="K44" s="42" t="str">
        <f t="shared" si="6"/>
        <v/>
      </c>
      <c r="L44" s="43" t="str">
        <f t="shared" si="7"/>
        <v/>
      </c>
      <c r="M44" s="41" t="str">
        <f>IF(D44="","",J44*D44)</f>
        <v/>
      </c>
      <c r="N44" s="42" t="str">
        <f t="shared" si="9"/>
        <v/>
      </c>
      <c r="O44" s="43" t="str">
        <f t="shared" si="10"/>
        <v/>
      </c>
    </row>
    <row r="45" spans="1:18" x14ac:dyDescent="0.55000000000000004">
      <c r="A45" s="7">
        <v>37</v>
      </c>
      <c r="B45" s="4"/>
      <c r="C45" s="44"/>
      <c r="D45" s="54"/>
      <c r="E45" s="55"/>
      <c r="F45" s="56"/>
      <c r="G45" s="20" t="str">
        <f t="shared" si="11"/>
        <v/>
      </c>
      <c r="H45" s="20" t="str">
        <f t="shared" si="12"/>
        <v/>
      </c>
      <c r="I45" s="20" t="str">
        <f t="shared" si="13"/>
        <v/>
      </c>
      <c r="J45" s="41" t="str">
        <f t="shared" si="5"/>
        <v/>
      </c>
      <c r="K45" s="42" t="str">
        <f t="shared" si="6"/>
        <v/>
      </c>
      <c r="L45" s="43" t="str">
        <f t="shared" si="7"/>
        <v/>
      </c>
      <c r="M45" s="41" t="str">
        <f t="shared" si="8"/>
        <v/>
      </c>
      <c r="N45" s="42" t="str">
        <f t="shared" si="9"/>
        <v/>
      </c>
      <c r="O45" s="43" t="str">
        <f t="shared" si="10"/>
        <v/>
      </c>
    </row>
    <row r="46" spans="1:18" x14ac:dyDescent="0.55000000000000004">
      <c r="A46" s="7">
        <v>38</v>
      </c>
      <c r="B46" s="4"/>
      <c r="C46" s="44"/>
      <c r="D46" s="54"/>
      <c r="E46" s="55"/>
      <c r="F46" s="56"/>
      <c r="G46" s="20" t="str">
        <f t="shared" si="11"/>
        <v/>
      </c>
      <c r="H46" s="20" t="str">
        <f t="shared" si="12"/>
        <v/>
      </c>
      <c r="I46" s="20" t="str">
        <f t="shared" si="13"/>
        <v/>
      </c>
      <c r="J46" s="41" t="str">
        <f t="shared" si="5"/>
        <v/>
      </c>
      <c r="K46" s="42" t="str">
        <f t="shared" si="6"/>
        <v/>
      </c>
      <c r="L46" s="43" t="str">
        <f t="shared" si="7"/>
        <v/>
      </c>
      <c r="M46" s="41" t="str">
        <f t="shared" si="8"/>
        <v/>
      </c>
      <c r="N46" s="42" t="str">
        <f t="shared" si="9"/>
        <v/>
      </c>
      <c r="O46" s="43" t="str">
        <f t="shared" si="10"/>
        <v/>
      </c>
    </row>
    <row r="47" spans="1:18" x14ac:dyDescent="0.55000000000000004">
      <c r="A47" s="7">
        <v>39</v>
      </c>
      <c r="B47" s="4"/>
      <c r="C47" s="44"/>
      <c r="D47" s="54"/>
      <c r="E47" s="55"/>
      <c r="F47" s="56"/>
      <c r="G47" s="20" t="str">
        <f t="shared" si="11"/>
        <v/>
      </c>
      <c r="H47" s="20" t="str">
        <f t="shared" si="12"/>
        <v/>
      </c>
      <c r="I47" s="20" t="str">
        <f t="shared" si="13"/>
        <v/>
      </c>
      <c r="J47" s="41" t="str">
        <f t="shared" si="5"/>
        <v/>
      </c>
      <c r="K47" s="42" t="str">
        <f t="shared" si="6"/>
        <v/>
      </c>
      <c r="L47" s="43" t="str">
        <f t="shared" si="7"/>
        <v/>
      </c>
      <c r="M47" s="41" t="str">
        <f t="shared" si="8"/>
        <v/>
      </c>
      <c r="N47" s="42" t="str">
        <f t="shared" si="9"/>
        <v/>
      </c>
      <c r="O47" s="43" t="str">
        <f t="shared" si="10"/>
        <v/>
      </c>
    </row>
    <row r="48" spans="1:18" x14ac:dyDescent="0.55000000000000004">
      <c r="A48" s="7">
        <v>40</v>
      </c>
      <c r="B48" s="4"/>
      <c r="C48" s="44"/>
      <c r="D48" s="54"/>
      <c r="E48" s="55"/>
      <c r="F48" s="56"/>
      <c r="G48" s="20" t="str">
        <f t="shared" si="11"/>
        <v/>
      </c>
      <c r="H48" s="20" t="str">
        <f t="shared" si="12"/>
        <v/>
      </c>
      <c r="I48" s="20" t="str">
        <f t="shared" si="13"/>
        <v/>
      </c>
      <c r="J48" s="41" t="str">
        <f t="shared" si="5"/>
        <v/>
      </c>
      <c r="K48" s="42" t="str">
        <f t="shared" si="6"/>
        <v/>
      </c>
      <c r="L48" s="43" t="str">
        <f t="shared" si="7"/>
        <v/>
      </c>
      <c r="M48" s="41" t="str">
        <f t="shared" si="8"/>
        <v/>
      </c>
      <c r="N48" s="42" t="str">
        <f t="shared" si="9"/>
        <v/>
      </c>
      <c r="O48" s="43" t="str">
        <f t="shared" si="10"/>
        <v/>
      </c>
    </row>
    <row r="49" spans="1:15" x14ac:dyDescent="0.55000000000000004">
      <c r="A49" s="7">
        <v>41</v>
      </c>
      <c r="B49" s="4"/>
      <c r="C49" s="44"/>
      <c r="D49" s="54"/>
      <c r="E49" s="55"/>
      <c r="F49" s="56"/>
      <c r="G49" s="20" t="str">
        <f t="shared" si="11"/>
        <v/>
      </c>
      <c r="H49" s="20" t="str">
        <f t="shared" si="12"/>
        <v/>
      </c>
      <c r="I49" s="20" t="str">
        <f t="shared" si="13"/>
        <v/>
      </c>
      <c r="J49" s="41" t="str">
        <f t="shared" si="5"/>
        <v/>
      </c>
      <c r="K49" s="42" t="str">
        <f t="shared" si="6"/>
        <v/>
      </c>
      <c r="L49" s="43" t="str">
        <f t="shared" si="7"/>
        <v/>
      </c>
      <c r="M49" s="41" t="str">
        <f t="shared" si="8"/>
        <v/>
      </c>
      <c r="N49" s="42" t="str">
        <f t="shared" si="9"/>
        <v/>
      </c>
      <c r="O49" s="43" t="str">
        <f t="shared" si="10"/>
        <v/>
      </c>
    </row>
    <row r="50" spans="1:15" x14ac:dyDescent="0.55000000000000004">
      <c r="A50" s="7">
        <v>42</v>
      </c>
      <c r="B50" s="4"/>
      <c r="C50" s="44"/>
      <c r="D50" s="54"/>
      <c r="E50" s="55"/>
      <c r="F50" s="56"/>
      <c r="G50" s="20" t="str">
        <f t="shared" si="11"/>
        <v/>
      </c>
      <c r="H50" s="20" t="str">
        <f t="shared" si="12"/>
        <v/>
      </c>
      <c r="I50" s="20" t="str">
        <f t="shared" si="13"/>
        <v/>
      </c>
      <c r="J50" s="41" t="str">
        <f t="shared" si="5"/>
        <v/>
      </c>
      <c r="K50" s="42" t="str">
        <f t="shared" si="6"/>
        <v/>
      </c>
      <c r="L50" s="43" t="str">
        <f t="shared" si="7"/>
        <v/>
      </c>
      <c r="M50" s="41" t="str">
        <f t="shared" si="8"/>
        <v/>
      </c>
      <c r="N50" s="42" t="str">
        <f t="shared" si="9"/>
        <v/>
      </c>
      <c r="O50" s="43" t="str">
        <f t="shared" si="10"/>
        <v/>
      </c>
    </row>
    <row r="51" spans="1:15" x14ac:dyDescent="0.55000000000000004">
      <c r="A51" s="7">
        <v>43</v>
      </c>
      <c r="B51" s="4"/>
      <c r="C51" s="44"/>
      <c r="D51" s="54"/>
      <c r="E51" s="55"/>
      <c r="F51" s="74"/>
      <c r="G51" s="20" t="str">
        <f t="shared" si="11"/>
        <v/>
      </c>
      <c r="H51" s="20" t="str">
        <f t="shared" si="12"/>
        <v/>
      </c>
      <c r="I51" s="20" t="str">
        <f t="shared" si="13"/>
        <v/>
      </c>
      <c r="J51" s="41" t="str">
        <f t="shared" si="5"/>
        <v/>
      </c>
      <c r="K51" s="42" t="str">
        <f t="shared" si="6"/>
        <v/>
      </c>
      <c r="L51" s="43" t="str">
        <f t="shared" si="7"/>
        <v/>
      </c>
      <c r="M51" s="41" t="str">
        <f t="shared" si="8"/>
        <v/>
      </c>
      <c r="N51" s="42" t="str">
        <f t="shared" si="9"/>
        <v/>
      </c>
      <c r="O51" s="43" t="str">
        <f t="shared" si="10"/>
        <v/>
      </c>
    </row>
    <row r="52" spans="1:15" x14ac:dyDescent="0.55000000000000004">
      <c r="A52" s="7">
        <v>44</v>
      </c>
      <c r="B52" s="4"/>
      <c r="C52" s="44"/>
      <c r="D52" s="54"/>
      <c r="E52" s="55"/>
      <c r="F52" s="56"/>
      <c r="G52" s="20" t="str">
        <f t="shared" si="11"/>
        <v/>
      </c>
      <c r="H52" s="20" t="str">
        <f t="shared" si="12"/>
        <v/>
      </c>
      <c r="I52" s="20" t="str">
        <f t="shared" si="13"/>
        <v/>
      </c>
      <c r="J52" s="41" t="str">
        <f t="shared" si="5"/>
        <v/>
      </c>
      <c r="K52" s="42" t="str">
        <f t="shared" si="6"/>
        <v/>
      </c>
      <c r="L52" s="43" t="str">
        <f t="shared" si="7"/>
        <v/>
      </c>
      <c r="M52" s="41" t="str">
        <f t="shared" si="8"/>
        <v/>
      </c>
      <c r="N52" s="42" t="str">
        <f t="shared" si="9"/>
        <v/>
      </c>
      <c r="O52" s="43" t="str">
        <f t="shared" si="10"/>
        <v/>
      </c>
    </row>
    <row r="53" spans="1:15" x14ac:dyDescent="0.55000000000000004">
      <c r="A53" s="7">
        <v>45</v>
      </c>
      <c r="B53" s="4"/>
      <c r="C53" s="44"/>
      <c r="D53" s="54"/>
      <c r="E53" s="55"/>
      <c r="F53" s="56"/>
      <c r="G53" s="20" t="str">
        <f t="shared" si="11"/>
        <v/>
      </c>
      <c r="H53" s="20" t="str">
        <f t="shared" si="12"/>
        <v/>
      </c>
      <c r="I53" s="20" t="str">
        <f t="shared" si="13"/>
        <v/>
      </c>
      <c r="J53" s="41" t="str">
        <f t="shared" si="5"/>
        <v/>
      </c>
      <c r="K53" s="42" t="str">
        <f t="shared" si="6"/>
        <v/>
      </c>
      <c r="L53" s="43" t="str">
        <f t="shared" si="7"/>
        <v/>
      </c>
      <c r="M53" s="41" t="str">
        <f t="shared" si="8"/>
        <v/>
      </c>
      <c r="N53" s="42" t="str">
        <f t="shared" si="9"/>
        <v/>
      </c>
      <c r="O53" s="43" t="str">
        <f t="shared" si="10"/>
        <v/>
      </c>
    </row>
    <row r="54" spans="1:15" x14ac:dyDescent="0.55000000000000004">
      <c r="A54" s="7">
        <v>46</v>
      </c>
      <c r="B54" s="4"/>
      <c r="C54" s="44"/>
      <c r="D54" s="54"/>
      <c r="E54" s="55"/>
      <c r="F54" s="56"/>
      <c r="G54" s="20" t="str">
        <f t="shared" si="11"/>
        <v/>
      </c>
      <c r="H54" s="20" t="str">
        <f t="shared" si="12"/>
        <v/>
      </c>
      <c r="I54" s="20" t="str">
        <f t="shared" si="13"/>
        <v/>
      </c>
      <c r="J54" s="41" t="str">
        <f t="shared" si="5"/>
        <v/>
      </c>
      <c r="K54" s="42" t="str">
        <f t="shared" si="6"/>
        <v/>
      </c>
      <c r="L54" s="43" t="str">
        <f t="shared" si="7"/>
        <v/>
      </c>
      <c r="M54" s="41" t="str">
        <f t="shared" si="8"/>
        <v/>
      </c>
      <c r="N54" s="42" t="str">
        <f t="shared" si="9"/>
        <v/>
      </c>
      <c r="O54" s="43" t="str">
        <f t="shared" si="10"/>
        <v/>
      </c>
    </row>
    <row r="55" spans="1:15" x14ac:dyDescent="0.55000000000000004">
      <c r="A55" s="7">
        <v>47</v>
      </c>
      <c r="B55" s="4"/>
      <c r="C55" s="44"/>
      <c r="D55" s="54"/>
      <c r="E55" s="55"/>
      <c r="F55" s="56"/>
      <c r="G55" s="20" t="str">
        <f t="shared" si="11"/>
        <v/>
      </c>
      <c r="H55" s="20" t="str">
        <f t="shared" si="12"/>
        <v/>
      </c>
      <c r="I55" s="20" t="str">
        <f t="shared" si="13"/>
        <v/>
      </c>
      <c r="J55" s="41" t="str">
        <f t="shared" si="5"/>
        <v/>
      </c>
      <c r="K55" s="42" t="str">
        <f t="shared" si="6"/>
        <v/>
      </c>
      <c r="L55" s="43" t="str">
        <f t="shared" si="7"/>
        <v/>
      </c>
      <c r="M55" s="41" t="str">
        <f t="shared" si="8"/>
        <v/>
      </c>
      <c r="N55" s="42" t="str">
        <f t="shared" si="9"/>
        <v/>
      </c>
      <c r="O55" s="43" t="str">
        <f t="shared" si="10"/>
        <v/>
      </c>
    </row>
    <row r="56" spans="1:15" x14ac:dyDescent="0.55000000000000004">
      <c r="A56" s="7">
        <v>48</v>
      </c>
      <c r="B56" s="4"/>
      <c r="C56" s="44"/>
      <c r="D56" s="54"/>
      <c r="E56" s="55"/>
      <c r="F56" s="56"/>
      <c r="G56" s="20" t="str">
        <f t="shared" si="11"/>
        <v/>
      </c>
      <c r="H56" s="20" t="str">
        <f t="shared" si="12"/>
        <v/>
      </c>
      <c r="I56" s="20" t="str">
        <f t="shared" si="13"/>
        <v/>
      </c>
      <c r="J56" s="41" t="str">
        <f t="shared" si="5"/>
        <v/>
      </c>
      <c r="K56" s="42" t="str">
        <f t="shared" si="6"/>
        <v/>
      </c>
      <c r="L56" s="43" t="str">
        <f t="shared" si="7"/>
        <v/>
      </c>
      <c r="M56" s="41" t="str">
        <f t="shared" si="8"/>
        <v/>
      </c>
      <c r="N56" s="42" t="str">
        <f t="shared" si="9"/>
        <v/>
      </c>
      <c r="O56" s="43" t="str">
        <f t="shared" si="10"/>
        <v/>
      </c>
    </row>
    <row r="57" spans="1:15" x14ac:dyDescent="0.55000000000000004">
      <c r="A57" s="7">
        <v>49</v>
      </c>
      <c r="B57" s="4"/>
      <c r="C57" s="44"/>
      <c r="D57" s="54"/>
      <c r="E57" s="55"/>
      <c r="F57" s="56"/>
      <c r="G57" s="20" t="str">
        <f t="shared" si="11"/>
        <v/>
      </c>
      <c r="H57" s="20" t="str">
        <f t="shared" si="12"/>
        <v/>
      </c>
      <c r="I57" s="20" t="str">
        <f t="shared" si="13"/>
        <v/>
      </c>
      <c r="J57" s="41" t="str">
        <f t="shared" si="5"/>
        <v/>
      </c>
      <c r="K57" s="42" t="str">
        <f t="shared" si="6"/>
        <v/>
      </c>
      <c r="L57" s="43" t="str">
        <f t="shared" si="7"/>
        <v/>
      </c>
      <c r="M57" s="41" t="str">
        <f t="shared" si="8"/>
        <v/>
      </c>
      <c r="N57" s="42" t="str">
        <f t="shared" si="9"/>
        <v/>
      </c>
      <c r="O57" s="43" t="str">
        <f t="shared" si="10"/>
        <v/>
      </c>
    </row>
    <row r="58" spans="1:15" ht="18.5" thickBot="1" x14ac:dyDescent="0.6">
      <c r="A58" s="7">
        <v>50</v>
      </c>
      <c r="B58" s="5"/>
      <c r="C58" s="48"/>
      <c r="D58" s="57"/>
      <c r="E58" s="58"/>
      <c r="F58" s="59"/>
      <c r="G58" s="20" t="str">
        <f t="shared" si="11"/>
        <v/>
      </c>
      <c r="H58" s="20" t="str">
        <f t="shared" si="12"/>
        <v/>
      </c>
      <c r="I58" s="20" t="str">
        <f t="shared" si="13"/>
        <v/>
      </c>
      <c r="J58" s="41" t="str">
        <f t="shared" si="5"/>
        <v/>
      </c>
      <c r="K58" s="42" t="str">
        <f t="shared" si="6"/>
        <v/>
      </c>
      <c r="L58" s="43" t="str">
        <f t="shared" si="7"/>
        <v/>
      </c>
      <c r="M58" s="41" t="str">
        <f t="shared" si="8"/>
        <v/>
      </c>
      <c r="N58" s="42" t="str">
        <f t="shared" si="9"/>
        <v/>
      </c>
      <c r="O58" s="43" t="str">
        <f t="shared" si="10"/>
        <v/>
      </c>
    </row>
    <row r="59" spans="1:15" ht="18.5" thickBot="1" x14ac:dyDescent="0.6">
      <c r="A59" s="7"/>
      <c r="B59" s="86" t="s">
        <v>5</v>
      </c>
      <c r="C59" s="87"/>
      <c r="D59" s="1">
        <f>COUNTIF(D9:D58,1.27)</f>
        <v>16</v>
      </c>
      <c r="E59" s="1">
        <f>COUNTIF(E9:E58,1.5)</f>
        <v>16</v>
      </c>
      <c r="F59" s="6">
        <f>COUNTIF(F9:F58,2)</f>
        <v>13</v>
      </c>
      <c r="G59" s="66">
        <f>M59+G8</f>
        <v>156201.68987945409</v>
      </c>
      <c r="H59" s="18">
        <f>N59+H8</f>
        <v>173667.80629671976</v>
      </c>
      <c r="I59" s="19">
        <f>O59+I8</f>
        <v>167166.8360046178</v>
      </c>
      <c r="J59" s="63" t="s">
        <v>31</v>
      </c>
      <c r="K59" s="64">
        <f>B58-B9</f>
        <v>-42712</v>
      </c>
      <c r="L59" s="65" t="s">
        <v>32</v>
      </c>
      <c r="M59" s="75">
        <f>SUM(M9:M58)</f>
        <v>56201.689879454105</v>
      </c>
      <c r="N59" s="76">
        <f>SUM(N9:N58)</f>
        <v>73667.806296719747</v>
      </c>
      <c r="O59" s="77">
        <f>SUM(O9:O58)</f>
        <v>67166.836004617799</v>
      </c>
    </row>
    <row r="60" spans="1:15" ht="18.5" thickBot="1" x14ac:dyDescent="0.6">
      <c r="A60" s="7"/>
      <c r="B60" s="80" t="s">
        <v>6</v>
      </c>
      <c r="C60" s="81"/>
      <c r="D60" s="1">
        <f>COUNTIF(D9:D58,-1)</f>
        <v>5</v>
      </c>
      <c r="E60" s="1">
        <f>COUNTIF(E9:E58,-1)</f>
        <v>5</v>
      </c>
      <c r="F60" s="6">
        <f>COUNTIF(F9:F58,-1)</f>
        <v>8</v>
      </c>
      <c r="G60" s="78" t="s">
        <v>30</v>
      </c>
      <c r="H60" s="79"/>
      <c r="I60" s="85"/>
      <c r="J60" s="78" t="s">
        <v>33</v>
      </c>
      <c r="K60" s="79"/>
      <c r="L60" s="85"/>
      <c r="M60" s="7"/>
      <c r="O60" s="3"/>
    </row>
    <row r="61" spans="1:15" ht="18.5" thickBot="1" x14ac:dyDescent="0.6">
      <c r="A61" s="7"/>
      <c r="B61" s="80" t="s">
        <v>35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1.5620168987945409</v>
      </c>
      <c r="H61" s="71">
        <f>H59/H8</f>
        <v>1.7366780629671976</v>
      </c>
      <c r="I61" s="72">
        <f>I59/I8</f>
        <v>1.6716683600461779</v>
      </c>
      <c r="J61" s="61">
        <f>(G61-100%)*30/K59</f>
        <v>-3.9474871145898639E-4</v>
      </c>
      <c r="K61" s="61">
        <f>(H61-100%)*30/K59</f>
        <v>-5.1742699683966873E-4</v>
      </c>
      <c r="L61" s="62">
        <f>(I61-100%)*30/K59</f>
        <v>-4.7176556474492733E-4</v>
      </c>
      <c r="M61" s="8"/>
      <c r="N61" s="2"/>
      <c r="O61" s="9"/>
    </row>
    <row r="62" spans="1:15" ht="18.5" thickBot="1" x14ac:dyDescent="0.6">
      <c r="B62" s="78" t="s">
        <v>4</v>
      </c>
      <c r="C62" s="79"/>
      <c r="D62" s="73">
        <f>D59/(D59+D60+D61)</f>
        <v>0.76190476190476186</v>
      </c>
      <c r="E62" s="68">
        <f>E59/(E59+E60+E61)</f>
        <v>0.76190476190476186</v>
      </c>
      <c r="F62" s="69">
        <f>F59/(F59+F60+F61)</f>
        <v>0.61904761904761907</v>
      </c>
    </row>
    <row r="64" spans="1:15" x14ac:dyDescent="0.5500000000000000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453" zoomScale="148" zoomScaleNormal="148" workbookViewId="0">
      <selection activeCell="A440" sqref="A440"/>
    </sheetView>
  </sheetViews>
  <sheetFormatPr defaultColWidth="8.08203125" defaultRowHeight="14" x14ac:dyDescent="0.55000000000000004"/>
  <cols>
    <col min="1" max="1" width="6.58203125" style="50" customWidth="1"/>
    <col min="2" max="2" width="7.25" style="49" customWidth="1"/>
    <col min="3" max="256" width="8.08203125" style="49"/>
    <col min="257" max="257" width="6.58203125" style="49" customWidth="1"/>
    <col min="258" max="258" width="7.25" style="49" customWidth="1"/>
    <col min="259" max="512" width="8.08203125" style="49"/>
    <col min="513" max="513" width="6.58203125" style="49" customWidth="1"/>
    <col min="514" max="514" width="7.25" style="49" customWidth="1"/>
    <col min="515" max="768" width="8.08203125" style="49"/>
    <col min="769" max="769" width="6.58203125" style="49" customWidth="1"/>
    <col min="770" max="770" width="7.25" style="49" customWidth="1"/>
    <col min="771" max="1024" width="8.08203125" style="49"/>
    <col min="1025" max="1025" width="6.58203125" style="49" customWidth="1"/>
    <col min="1026" max="1026" width="7.25" style="49" customWidth="1"/>
    <col min="1027" max="1280" width="8.08203125" style="49"/>
    <col min="1281" max="1281" width="6.58203125" style="49" customWidth="1"/>
    <col min="1282" max="1282" width="7.25" style="49" customWidth="1"/>
    <col min="1283" max="1536" width="8.08203125" style="49"/>
    <col min="1537" max="1537" width="6.58203125" style="49" customWidth="1"/>
    <col min="1538" max="1538" width="7.25" style="49" customWidth="1"/>
    <col min="1539" max="1792" width="8.08203125" style="49"/>
    <col min="1793" max="1793" width="6.58203125" style="49" customWidth="1"/>
    <col min="1794" max="1794" width="7.25" style="49" customWidth="1"/>
    <col min="1795" max="2048" width="8.08203125" style="49"/>
    <col min="2049" max="2049" width="6.58203125" style="49" customWidth="1"/>
    <col min="2050" max="2050" width="7.25" style="49" customWidth="1"/>
    <col min="2051" max="2304" width="8.08203125" style="49"/>
    <col min="2305" max="2305" width="6.58203125" style="49" customWidth="1"/>
    <col min="2306" max="2306" width="7.25" style="49" customWidth="1"/>
    <col min="2307" max="2560" width="8.08203125" style="49"/>
    <col min="2561" max="2561" width="6.58203125" style="49" customWidth="1"/>
    <col min="2562" max="2562" width="7.25" style="49" customWidth="1"/>
    <col min="2563" max="2816" width="8.08203125" style="49"/>
    <col min="2817" max="2817" width="6.58203125" style="49" customWidth="1"/>
    <col min="2818" max="2818" width="7.25" style="49" customWidth="1"/>
    <col min="2819" max="3072" width="8.08203125" style="49"/>
    <col min="3073" max="3073" width="6.58203125" style="49" customWidth="1"/>
    <col min="3074" max="3074" width="7.25" style="49" customWidth="1"/>
    <col min="3075" max="3328" width="8.08203125" style="49"/>
    <col min="3329" max="3329" width="6.58203125" style="49" customWidth="1"/>
    <col min="3330" max="3330" width="7.25" style="49" customWidth="1"/>
    <col min="3331" max="3584" width="8.08203125" style="49"/>
    <col min="3585" max="3585" width="6.58203125" style="49" customWidth="1"/>
    <col min="3586" max="3586" width="7.25" style="49" customWidth="1"/>
    <col min="3587" max="3840" width="8.08203125" style="49"/>
    <col min="3841" max="3841" width="6.58203125" style="49" customWidth="1"/>
    <col min="3842" max="3842" width="7.25" style="49" customWidth="1"/>
    <col min="3843" max="4096" width="8.08203125" style="49"/>
    <col min="4097" max="4097" width="6.58203125" style="49" customWidth="1"/>
    <col min="4098" max="4098" width="7.25" style="49" customWidth="1"/>
    <col min="4099" max="4352" width="8.08203125" style="49"/>
    <col min="4353" max="4353" width="6.58203125" style="49" customWidth="1"/>
    <col min="4354" max="4354" width="7.25" style="49" customWidth="1"/>
    <col min="4355" max="4608" width="8.08203125" style="49"/>
    <col min="4609" max="4609" width="6.58203125" style="49" customWidth="1"/>
    <col min="4610" max="4610" width="7.25" style="49" customWidth="1"/>
    <col min="4611" max="4864" width="8.08203125" style="49"/>
    <col min="4865" max="4865" width="6.58203125" style="49" customWidth="1"/>
    <col min="4866" max="4866" width="7.25" style="49" customWidth="1"/>
    <col min="4867" max="5120" width="8.08203125" style="49"/>
    <col min="5121" max="5121" width="6.58203125" style="49" customWidth="1"/>
    <col min="5122" max="5122" width="7.25" style="49" customWidth="1"/>
    <col min="5123" max="5376" width="8.08203125" style="49"/>
    <col min="5377" max="5377" width="6.58203125" style="49" customWidth="1"/>
    <col min="5378" max="5378" width="7.25" style="49" customWidth="1"/>
    <col min="5379" max="5632" width="8.08203125" style="49"/>
    <col min="5633" max="5633" width="6.58203125" style="49" customWidth="1"/>
    <col min="5634" max="5634" width="7.25" style="49" customWidth="1"/>
    <col min="5635" max="5888" width="8.08203125" style="49"/>
    <col min="5889" max="5889" width="6.58203125" style="49" customWidth="1"/>
    <col min="5890" max="5890" width="7.25" style="49" customWidth="1"/>
    <col min="5891" max="6144" width="8.08203125" style="49"/>
    <col min="6145" max="6145" width="6.58203125" style="49" customWidth="1"/>
    <col min="6146" max="6146" width="7.25" style="49" customWidth="1"/>
    <col min="6147" max="6400" width="8.08203125" style="49"/>
    <col min="6401" max="6401" width="6.58203125" style="49" customWidth="1"/>
    <col min="6402" max="6402" width="7.25" style="49" customWidth="1"/>
    <col min="6403" max="6656" width="8.08203125" style="49"/>
    <col min="6657" max="6657" width="6.58203125" style="49" customWidth="1"/>
    <col min="6658" max="6658" width="7.25" style="49" customWidth="1"/>
    <col min="6659" max="6912" width="8.08203125" style="49"/>
    <col min="6913" max="6913" width="6.58203125" style="49" customWidth="1"/>
    <col min="6914" max="6914" width="7.25" style="49" customWidth="1"/>
    <col min="6915" max="7168" width="8.08203125" style="49"/>
    <col min="7169" max="7169" width="6.58203125" style="49" customWidth="1"/>
    <col min="7170" max="7170" width="7.25" style="49" customWidth="1"/>
    <col min="7171" max="7424" width="8.08203125" style="49"/>
    <col min="7425" max="7425" width="6.58203125" style="49" customWidth="1"/>
    <col min="7426" max="7426" width="7.25" style="49" customWidth="1"/>
    <col min="7427" max="7680" width="8.08203125" style="49"/>
    <col min="7681" max="7681" width="6.58203125" style="49" customWidth="1"/>
    <col min="7682" max="7682" width="7.25" style="49" customWidth="1"/>
    <col min="7683" max="7936" width="8.08203125" style="49"/>
    <col min="7937" max="7937" width="6.58203125" style="49" customWidth="1"/>
    <col min="7938" max="7938" width="7.25" style="49" customWidth="1"/>
    <col min="7939" max="8192" width="8.08203125" style="49"/>
    <col min="8193" max="8193" width="6.58203125" style="49" customWidth="1"/>
    <col min="8194" max="8194" width="7.25" style="49" customWidth="1"/>
    <col min="8195" max="8448" width="8.08203125" style="49"/>
    <col min="8449" max="8449" width="6.58203125" style="49" customWidth="1"/>
    <col min="8450" max="8450" width="7.25" style="49" customWidth="1"/>
    <col min="8451" max="8704" width="8.08203125" style="49"/>
    <col min="8705" max="8705" width="6.58203125" style="49" customWidth="1"/>
    <col min="8706" max="8706" width="7.25" style="49" customWidth="1"/>
    <col min="8707" max="8960" width="8.08203125" style="49"/>
    <col min="8961" max="8961" width="6.58203125" style="49" customWidth="1"/>
    <col min="8962" max="8962" width="7.25" style="49" customWidth="1"/>
    <col min="8963" max="9216" width="8.08203125" style="49"/>
    <col min="9217" max="9217" width="6.58203125" style="49" customWidth="1"/>
    <col min="9218" max="9218" width="7.25" style="49" customWidth="1"/>
    <col min="9219" max="9472" width="8.08203125" style="49"/>
    <col min="9473" max="9473" width="6.58203125" style="49" customWidth="1"/>
    <col min="9474" max="9474" width="7.25" style="49" customWidth="1"/>
    <col min="9475" max="9728" width="8.08203125" style="49"/>
    <col min="9729" max="9729" width="6.58203125" style="49" customWidth="1"/>
    <col min="9730" max="9730" width="7.25" style="49" customWidth="1"/>
    <col min="9731" max="9984" width="8.08203125" style="49"/>
    <col min="9985" max="9985" width="6.58203125" style="49" customWidth="1"/>
    <col min="9986" max="9986" width="7.25" style="49" customWidth="1"/>
    <col min="9987" max="10240" width="8.08203125" style="49"/>
    <col min="10241" max="10241" width="6.58203125" style="49" customWidth="1"/>
    <col min="10242" max="10242" width="7.25" style="49" customWidth="1"/>
    <col min="10243" max="10496" width="8.08203125" style="49"/>
    <col min="10497" max="10497" width="6.58203125" style="49" customWidth="1"/>
    <col min="10498" max="10498" width="7.25" style="49" customWidth="1"/>
    <col min="10499" max="10752" width="8.08203125" style="49"/>
    <col min="10753" max="10753" width="6.58203125" style="49" customWidth="1"/>
    <col min="10754" max="10754" width="7.25" style="49" customWidth="1"/>
    <col min="10755" max="11008" width="8.08203125" style="49"/>
    <col min="11009" max="11009" width="6.58203125" style="49" customWidth="1"/>
    <col min="11010" max="11010" width="7.25" style="49" customWidth="1"/>
    <col min="11011" max="11264" width="8.08203125" style="49"/>
    <col min="11265" max="11265" width="6.58203125" style="49" customWidth="1"/>
    <col min="11266" max="11266" width="7.25" style="49" customWidth="1"/>
    <col min="11267" max="11520" width="8.08203125" style="49"/>
    <col min="11521" max="11521" width="6.58203125" style="49" customWidth="1"/>
    <col min="11522" max="11522" width="7.25" style="49" customWidth="1"/>
    <col min="11523" max="11776" width="8.08203125" style="49"/>
    <col min="11777" max="11777" width="6.58203125" style="49" customWidth="1"/>
    <col min="11778" max="11778" width="7.25" style="49" customWidth="1"/>
    <col min="11779" max="12032" width="8.08203125" style="49"/>
    <col min="12033" max="12033" width="6.58203125" style="49" customWidth="1"/>
    <col min="12034" max="12034" width="7.25" style="49" customWidth="1"/>
    <col min="12035" max="12288" width="8.08203125" style="49"/>
    <col min="12289" max="12289" width="6.58203125" style="49" customWidth="1"/>
    <col min="12290" max="12290" width="7.25" style="49" customWidth="1"/>
    <col min="12291" max="12544" width="8.08203125" style="49"/>
    <col min="12545" max="12545" width="6.58203125" style="49" customWidth="1"/>
    <col min="12546" max="12546" width="7.25" style="49" customWidth="1"/>
    <col min="12547" max="12800" width="8.08203125" style="49"/>
    <col min="12801" max="12801" width="6.58203125" style="49" customWidth="1"/>
    <col min="12802" max="12802" width="7.25" style="49" customWidth="1"/>
    <col min="12803" max="13056" width="8.08203125" style="49"/>
    <col min="13057" max="13057" width="6.58203125" style="49" customWidth="1"/>
    <col min="13058" max="13058" width="7.25" style="49" customWidth="1"/>
    <col min="13059" max="13312" width="8.08203125" style="49"/>
    <col min="13313" max="13313" width="6.58203125" style="49" customWidth="1"/>
    <col min="13314" max="13314" width="7.25" style="49" customWidth="1"/>
    <col min="13315" max="13568" width="8.08203125" style="49"/>
    <col min="13569" max="13569" width="6.58203125" style="49" customWidth="1"/>
    <col min="13570" max="13570" width="7.25" style="49" customWidth="1"/>
    <col min="13571" max="13824" width="8.08203125" style="49"/>
    <col min="13825" max="13825" width="6.58203125" style="49" customWidth="1"/>
    <col min="13826" max="13826" width="7.25" style="49" customWidth="1"/>
    <col min="13827" max="14080" width="8.08203125" style="49"/>
    <col min="14081" max="14081" width="6.58203125" style="49" customWidth="1"/>
    <col min="14082" max="14082" width="7.25" style="49" customWidth="1"/>
    <col min="14083" max="14336" width="8.08203125" style="49"/>
    <col min="14337" max="14337" width="6.58203125" style="49" customWidth="1"/>
    <col min="14338" max="14338" width="7.25" style="49" customWidth="1"/>
    <col min="14339" max="14592" width="8.08203125" style="49"/>
    <col min="14593" max="14593" width="6.58203125" style="49" customWidth="1"/>
    <col min="14594" max="14594" width="7.25" style="49" customWidth="1"/>
    <col min="14595" max="14848" width="8.08203125" style="49"/>
    <col min="14849" max="14849" width="6.58203125" style="49" customWidth="1"/>
    <col min="14850" max="14850" width="7.25" style="49" customWidth="1"/>
    <col min="14851" max="15104" width="8.08203125" style="49"/>
    <col min="15105" max="15105" width="6.58203125" style="49" customWidth="1"/>
    <col min="15106" max="15106" width="7.25" style="49" customWidth="1"/>
    <col min="15107" max="15360" width="8.08203125" style="49"/>
    <col min="15361" max="15361" width="6.58203125" style="49" customWidth="1"/>
    <col min="15362" max="15362" width="7.25" style="49" customWidth="1"/>
    <col min="15363" max="15616" width="8.08203125" style="49"/>
    <col min="15617" max="15617" width="6.58203125" style="49" customWidth="1"/>
    <col min="15618" max="15618" width="7.25" style="49" customWidth="1"/>
    <col min="15619" max="15872" width="8.08203125" style="49"/>
    <col min="15873" max="15873" width="6.58203125" style="49" customWidth="1"/>
    <col min="15874" max="15874" width="7.25" style="49" customWidth="1"/>
    <col min="15875" max="16128" width="8.08203125" style="49"/>
    <col min="16129" max="16129" width="6.58203125" style="49" customWidth="1"/>
    <col min="16130" max="16130" width="7.25" style="49" customWidth="1"/>
    <col min="16131" max="16384" width="8.08203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08203125" defaultRowHeight="13" x14ac:dyDescent="0.55000000000000004"/>
  <cols>
    <col min="1" max="16384" width="8.08203125" style="49"/>
  </cols>
  <sheetData>
    <row r="1" spans="1:10" x14ac:dyDescent="0.55000000000000004">
      <c r="A1" s="49" t="s">
        <v>26</v>
      </c>
    </row>
    <row r="2" spans="1:10" x14ac:dyDescent="0.55000000000000004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5500000000000000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5500000000000000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5500000000000000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5500000000000000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5500000000000000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5500000000000000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5500000000000000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55000000000000004">
      <c r="A11" s="49" t="s">
        <v>27</v>
      </c>
    </row>
    <row r="12" spans="1:10" x14ac:dyDescent="0.5500000000000000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5500000000000000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5500000000000000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5500000000000000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5500000000000000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5500000000000000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5500000000000000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5500000000000000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55000000000000004">
      <c r="A21" s="49" t="s">
        <v>28</v>
      </c>
    </row>
    <row r="22" spans="1:10" x14ac:dyDescent="0.5500000000000000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5500000000000000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5500000000000000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5500000000000000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5500000000000000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5500000000000000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5500000000000000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5500000000000000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55000000000000004">
      <c r="A2" s="32"/>
      <c r="B2" s="30"/>
      <c r="C2" s="30"/>
      <c r="D2" s="31"/>
      <c r="E2" s="30"/>
      <c r="F2" s="31"/>
      <c r="G2" s="30"/>
      <c r="H2" s="31"/>
    </row>
    <row r="3" spans="1:8" x14ac:dyDescent="0.5500000000000000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5500000000000000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5500000000000000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5500000000000000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5500000000000000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5500000000000000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5500000000000000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5500000000000000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5500000000000000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5500000000000000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修一 川辺</cp:lastModifiedBy>
  <dcterms:created xsi:type="dcterms:W3CDTF">2020-09-18T03:10:57Z</dcterms:created>
  <dcterms:modified xsi:type="dcterms:W3CDTF">2024-02-14T11:43:16Z</dcterms:modified>
</cp:coreProperties>
</file>